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km0002\Desktop\Googleドライブ同期フォルダ2025\20250731までのデータ\"/>
    </mc:Choice>
  </mc:AlternateContent>
  <xr:revisionPtr revIDLastSave="0" documentId="13_ncr:1_{E8AF1740-DAC5-4B8C-A914-CC9DB801B963}" xr6:coauthVersionLast="47" xr6:coauthVersionMax="47" xr10:uidLastSave="{00000000-0000-0000-0000-000000000000}"/>
  <bookViews>
    <workbookView xWindow="28690" yWindow="-110" windowWidth="29020" windowHeight="15700" xr2:uid="{00000000-000D-0000-FFFF-FFFF00000000}"/>
  </bookViews>
  <sheets>
    <sheet name="Sheet1" sheetId="1" r:id="rId1"/>
    <sheet name="Sheet2" sheetId="2" r:id="rId2"/>
  </sheets>
  <definedNames>
    <definedName name="_xlnm.Print_Area" localSheetId="0">Sheet1!$A$1:$F$35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E31" i="1" s="1"/>
  <c r="E20" i="1"/>
  <c r="D25" i="1"/>
  <c r="D24" i="1"/>
  <c r="D22" i="1"/>
  <c r="E22" i="1" s="1"/>
  <c r="E21" i="1"/>
  <c r="D12" i="1"/>
  <c r="D9" i="1"/>
  <c r="D8" i="1"/>
  <c r="D13" i="1" s="1"/>
  <c r="D29" i="1"/>
  <c r="D28" i="1"/>
  <c r="D27" i="1"/>
  <c r="D26" i="1" l="1"/>
  <c r="D31" i="1"/>
  <c r="D18" i="1"/>
  <c r="F5" i="2" l="1"/>
  <c r="F6" i="2"/>
  <c r="F7" i="2"/>
  <c r="F8" i="2"/>
  <c r="F4" i="2"/>
  <c r="J4" i="2" s="1"/>
  <c r="D5" i="2"/>
  <c r="D6" i="2"/>
  <c r="D7" i="2"/>
  <c r="D8" i="2"/>
  <c r="D4" i="2"/>
  <c r="E13" i="1" l="1"/>
  <c r="D15" i="1" l="1"/>
  <c r="D16" i="1"/>
  <c r="D17" i="1"/>
  <c r="D14" i="1" l="1"/>
  <c r="D19" i="1" s="1"/>
  <c r="D21" i="1" l="1"/>
  <c r="D20" i="1"/>
  <c r="E19" i="1"/>
  <c r="D23" i="1" l="1"/>
  <c r="D32" i="1" s="1"/>
  <c r="E23" i="1"/>
  <c r="E32" i="1" s="1"/>
</calcChain>
</file>

<file path=xl/sharedStrings.xml><?xml version="1.0" encoding="utf-8"?>
<sst xmlns="http://schemas.openxmlformats.org/spreadsheetml/2006/main" count="88" uniqueCount="70">
  <si>
    <t>監理費の種類</t>
  </si>
  <si>
    <t>種別</t>
  </si>
  <si>
    <t>監理費</t>
  </si>
  <si>
    <t>備考</t>
  </si>
  <si>
    <t>職業紹介費（※）</t>
  </si>
  <si>
    <t>人件費</t>
  </si>
  <si>
    <t>募集及び選抜に要する人件費</t>
  </si>
  <si>
    <t>人件費に係る費用配賦表による。</t>
  </si>
  <si>
    <t>交通費</t>
  </si>
  <si>
    <t>募集及び選抜に要する交通費</t>
  </si>
  <si>
    <t>年間交通費÷技能実習生数</t>
  </si>
  <si>
    <t>その他</t>
  </si>
  <si>
    <t>小計</t>
  </si>
  <si>
    <t>講習費（※）</t>
  </si>
  <si>
    <t>施設使用料</t>
  </si>
  <si>
    <t>施設使用料÷受講者数</t>
  </si>
  <si>
    <t>講師謝金</t>
  </si>
  <si>
    <t>講師謝金÷受講者数</t>
  </si>
  <si>
    <t>教材費</t>
  </si>
  <si>
    <t>実費</t>
  </si>
  <si>
    <t>技能実習生に支給する手当</t>
  </si>
  <si>
    <t>講習手当</t>
  </si>
  <si>
    <t>監査指導費</t>
  </si>
  <si>
    <t>監査に要する人件費</t>
  </si>
  <si>
    <t>その他諸経費</t>
  </si>
  <si>
    <t>相談・支援に要する費用</t>
  </si>
  <si>
    <t>人件費・事務諸経費</t>
  </si>
  <si>
    <t>人件費等に係る費用配賦表による。</t>
  </si>
  <si>
    <t>合　計</t>
  </si>
  <si>
    <t>監査に要する交通費</t>
    <phoneticPr fontId="4"/>
  </si>
  <si>
    <t>監理団体名：</t>
  </si>
  <si>
    <t>所　在　地：</t>
  </si>
  <si>
    <t>責任者　役職・氏名　　　　　　　　　　　　　　　　　　</t>
  </si>
  <si>
    <t>ビケ足場仮設事業協同組合</t>
    <rPh sb="2" eb="12">
      <t>アシバカセツジギョウキョウドウクミアイ</t>
    </rPh>
    <phoneticPr fontId="4"/>
  </si>
  <si>
    <t>※金額については例示であり、費用については適切に精算し実費を徴収します。</t>
  </si>
  <si>
    <t>※技能実習生１人当たりの職業紹介費は雇用関係の成立のあっせんに係る事務が生じた技能実習生数に基づき計上する。</t>
  </si>
  <si>
    <t>その他（送り出し機関管理費）</t>
    <rPh sb="4" eb="5">
      <t>オク</t>
    </rPh>
    <rPh sb="6" eb="7">
      <t>ダ</t>
    </rPh>
    <rPh sb="8" eb="10">
      <t>キカン</t>
    </rPh>
    <rPh sb="10" eb="13">
      <t>カンリヒ</t>
    </rPh>
    <phoneticPr fontId="4"/>
  </si>
  <si>
    <t>人数</t>
    <rPh sb="0" eb="2">
      <t>ニンズウ</t>
    </rPh>
    <phoneticPr fontId="4"/>
  </si>
  <si>
    <t>技能実習生渡航・帰国に要する費用</t>
    <rPh sb="8" eb="10">
      <t>キコク</t>
    </rPh>
    <phoneticPr fontId="4"/>
  </si>
  <si>
    <t>技能実習生総合保険料</t>
    <rPh sb="5" eb="9">
      <t>ソウゴウホケン</t>
    </rPh>
    <rPh sb="9" eb="10">
      <t>リョウ</t>
    </rPh>
    <phoneticPr fontId="4"/>
  </si>
  <si>
    <t>実費</t>
    <phoneticPr fontId="4"/>
  </si>
  <si>
    <t>計画認定手数料</t>
    <rPh sb="0" eb="4">
      <t>ケイカクニンテイ</t>
    </rPh>
    <rPh sb="4" eb="7">
      <t>テスウリョウ</t>
    </rPh>
    <phoneticPr fontId="4"/>
  </si>
  <si>
    <t>技能検定費用</t>
    <rPh sb="0" eb="4">
      <t>ギノウケンテイ</t>
    </rPh>
    <rPh sb="4" eb="6">
      <t>ヒヨウ</t>
    </rPh>
    <phoneticPr fontId="4"/>
  </si>
  <si>
    <t>実費</t>
    <phoneticPr fontId="4"/>
  </si>
  <si>
    <t>（技能実習生１人当たり年間費用/円）</t>
    <rPh sb="11" eb="13">
      <t>ネンカン</t>
    </rPh>
    <rPh sb="13" eb="15">
      <t>ヒヨウ</t>
    </rPh>
    <rPh sb="16" eb="17">
      <t>エン</t>
    </rPh>
    <phoneticPr fontId="4"/>
  </si>
  <si>
    <t>その他（入国前講習）</t>
    <rPh sb="4" eb="6">
      <t>ニュウコク</t>
    </rPh>
    <rPh sb="6" eb="7">
      <t>マエ</t>
    </rPh>
    <rPh sb="7" eb="9">
      <t>コウシュウ</t>
    </rPh>
    <phoneticPr fontId="4"/>
  </si>
  <si>
    <t>人件費</t>
    <phoneticPr fontId="4"/>
  </si>
  <si>
    <t>施設使用料（講師及び通訳への謝金含む）</t>
    <rPh sb="16" eb="17">
      <t>フク</t>
    </rPh>
    <phoneticPr fontId="4"/>
  </si>
  <si>
    <t>（年間合計額/円）</t>
    <rPh sb="1" eb="3">
      <t>ネンカン</t>
    </rPh>
    <rPh sb="7" eb="8">
      <t>エン</t>
    </rPh>
    <phoneticPr fontId="4"/>
  </si>
  <si>
    <t xml:space="preserve">外国の送出機関へ支払う費用 </t>
    <phoneticPr fontId="4"/>
  </si>
  <si>
    <t>協定書参照</t>
    <phoneticPr fontId="4"/>
  </si>
  <si>
    <t>外国の送出機関へ支払う費用</t>
    <phoneticPr fontId="4"/>
  </si>
  <si>
    <t>送出機関との連絡・協議に要する費用</t>
    <phoneticPr fontId="4"/>
  </si>
  <si>
    <t xml:space="preserve">その他 </t>
    <phoneticPr fontId="4"/>
  </si>
  <si>
    <t>その他（実習実施者との連絡・協議に要する費用）</t>
    <phoneticPr fontId="4"/>
  </si>
  <si>
    <t>人件費等に係る費用配賦表</t>
    <phoneticPr fontId="4"/>
  </si>
  <si>
    <t>木下</t>
    <rPh sb="0" eb="2">
      <t>キノシタ</t>
    </rPh>
    <phoneticPr fontId="4"/>
  </si>
  <si>
    <t>高</t>
    <rPh sb="0" eb="1">
      <t>コウ</t>
    </rPh>
    <phoneticPr fontId="4"/>
  </si>
  <si>
    <t>増田</t>
    <rPh sb="0" eb="2">
      <t>マスダ</t>
    </rPh>
    <phoneticPr fontId="4"/>
  </si>
  <si>
    <t>ズン</t>
    <phoneticPr fontId="4"/>
  </si>
  <si>
    <t>山本</t>
    <rPh sb="0" eb="2">
      <t>ヤマモト</t>
    </rPh>
    <phoneticPr fontId="4"/>
  </si>
  <si>
    <t>時間あたりの人件費</t>
    <rPh sb="0" eb="2">
      <t>ジカン</t>
    </rPh>
    <rPh sb="6" eb="9">
      <t>ジンケンヒ</t>
    </rPh>
    <phoneticPr fontId="4"/>
  </si>
  <si>
    <t>監理費表</t>
    <phoneticPr fontId="4"/>
  </si>
  <si>
    <t>協議のうえ決定する。</t>
    <phoneticPr fontId="4"/>
  </si>
  <si>
    <t>その他</t>
    <phoneticPr fontId="4"/>
  </si>
  <si>
    <t>フィリピン</t>
    <phoneticPr fontId="4"/>
  </si>
  <si>
    <t>その他</t>
    <rPh sb="2" eb="3">
      <t>タ</t>
    </rPh>
    <phoneticPr fontId="4"/>
  </si>
  <si>
    <t>協定書参照（国によって異なるため、年間合計額より平均1人当たりの年間額を算出）</t>
    <rPh sb="6" eb="7">
      <t>クニ</t>
    </rPh>
    <rPh sb="11" eb="12">
      <t>コト</t>
    </rPh>
    <rPh sb="17" eb="19">
      <t>ネンカン</t>
    </rPh>
    <rPh sb="19" eb="21">
      <t>ゴウケイ</t>
    </rPh>
    <rPh sb="21" eb="22">
      <t>ガク</t>
    </rPh>
    <rPh sb="24" eb="26">
      <t>ヘイキン</t>
    </rPh>
    <rPh sb="27" eb="28">
      <t>ニン</t>
    </rPh>
    <rPh sb="28" eb="29">
      <t>ア</t>
    </rPh>
    <rPh sb="32" eb="34">
      <t>ネンカン</t>
    </rPh>
    <rPh sb="34" eb="35">
      <t>ガク</t>
    </rPh>
    <rPh sb="36" eb="38">
      <t>サンシュツ</t>
    </rPh>
    <phoneticPr fontId="4"/>
  </si>
  <si>
    <t>代表理事　高　志偉</t>
    <rPh sb="0" eb="4">
      <t>ダイヒョウリジ</t>
    </rPh>
    <rPh sb="5" eb="6">
      <t>コウ</t>
    </rPh>
    <rPh sb="7" eb="9">
      <t>ココロザシエラ</t>
    </rPh>
    <phoneticPr fontId="4"/>
  </si>
  <si>
    <t>愛知県名古屋市中区丸の内一丁目１４番２４号 ライオンズビル第2丸の内503号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</si>
</sst>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11"/>
      <color theme="1"/>
      <name val="ＭＳ Ｐゴシック"/>
      <family val="2"/>
      <charset val="128"/>
      <scheme val="minor"/>
    </font>
    <font>
      <sz val="9"/>
      <color theme="1"/>
      <name val="ＭＳ 明朝"/>
      <family val="1"/>
      <charset val="128"/>
    </font>
    <font>
      <sz val="9"/>
      <color rgb="FF000000"/>
      <name val="ＭＳ 明朝"/>
      <family val="1"/>
      <charset val="128"/>
    </font>
    <font>
      <sz val="6"/>
      <name val="ＭＳ Ｐゴシック"/>
      <family val="2"/>
      <charset val="128"/>
      <scheme val="minor"/>
    </font>
    <font>
      <sz val="11"/>
      <color theme="1"/>
      <name val="ＭＳ 明朝"/>
      <family val="1"/>
      <charset val="128"/>
    </font>
    <font>
      <sz val="10"/>
      <color theme="1"/>
      <name val="ＭＳ 明朝"/>
      <family val="1"/>
      <charset val="128"/>
    </font>
    <font>
      <u/>
      <sz val="10"/>
      <color theme="1"/>
      <name val="ＭＳ 明朝"/>
      <family val="1"/>
      <charset val="128"/>
    </font>
    <font>
      <sz val="8"/>
      <color theme="1"/>
      <name val="ＭＳ 明朝"/>
      <family val="1"/>
      <charset val="128"/>
    </font>
    <font>
      <b/>
      <sz val="9"/>
      <color rgb="FF000000"/>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0" fontId="2" fillId="0" borderId="4" xfId="0" applyFont="1" applyBorder="1" applyAlignment="1">
      <alignment horizontal="center" vertical="center" wrapText="1"/>
    </xf>
    <xf numFmtId="0" fontId="3" fillId="0" borderId="6" xfId="0" applyFont="1" applyBorder="1" applyAlignment="1">
      <alignment horizontal="justify" vertical="center" wrapText="1"/>
    </xf>
    <xf numFmtId="0" fontId="5" fillId="0" borderId="0" xfId="0" applyFont="1">
      <alignment vertical="center"/>
    </xf>
    <xf numFmtId="0" fontId="6" fillId="0" borderId="0" xfId="0" applyFont="1" applyAlignment="1">
      <alignment horizontal="justify" vertical="center"/>
    </xf>
    <xf numFmtId="0" fontId="7" fillId="0" borderId="0" xfId="0" applyFont="1" applyAlignment="1">
      <alignment horizontal="justify" vertical="center"/>
    </xf>
    <xf numFmtId="0" fontId="6" fillId="0" borderId="0" xfId="0" applyFont="1" applyAlignment="1">
      <alignment horizontal="left" vertical="center"/>
    </xf>
    <xf numFmtId="0" fontId="8" fillId="0" borderId="0" xfId="0" applyFont="1" applyAlignment="1">
      <alignment horizontal="left" vertical="center"/>
    </xf>
    <xf numFmtId="0" fontId="2" fillId="0" borderId="5" xfId="0" applyFont="1" applyBorder="1" applyAlignment="1">
      <alignment horizontal="center" vertical="center" wrapText="1"/>
    </xf>
    <xf numFmtId="0" fontId="3" fillId="0" borderId="10"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5" xfId="0" applyFont="1" applyBorder="1" applyAlignment="1">
      <alignment horizontal="right" vertical="center" wrapText="1"/>
    </xf>
    <xf numFmtId="38" fontId="3" fillId="0" borderId="10" xfId="1" applyFont="1" applyBorder="1" applyAlignment="1">
      <alignment horizontal="right" vertical="center" wrapText="1"/>
    </xf>
    <xf numFmtId="38" fontId="3" fillId="0" borderId="12" xfId="1" applyFont="1" applyBorder="1" applyAlignment="1">
      <alignment horizontal="right" vertical="center" wrapText="1"/>
    </xf>
    <xf numFmtId="0" fontId="3" fillId="0" borderId="15" xfId="0" applyFont="1" applyBorder="1" applyAlignment="1">
      <alignment horizontal="justify" vertical="center" wrapText="1"/>
    </xf>
    <xf numFmtId="38" fontId="3" fillId="0" borderId="15" xfId="1" applyFont="1" applyBorder="1" applyAlignment="1">
      <alignment horizontal="right" vertical="center" wrapText="1"/>
    </xf>
    <xf numFmtId="0" fontId="3" fillId="0" borderId="11" xfId="0" applyFont="1" applyBorder="1" applyAlignment="1">
      <alignment horizontal="justify" vertical="center" wrapText="1"/>
    </xf>
    <xf numFmtId="0" fontId="6" fillId="0" borderId="16" xfId="0" applyFont="1" applyBorder="1" applyAlignment="1">
      <alignment horizontal="justify" vertical="center"/>
    </xf>
    <xf numFmtId="0" fontId="5" fillId="0" borderId="16" xfId="0" applyFont="1" applyBorder="1">
      <alignment vertical="center"/>
    </xf>
    <xf numFmtId="0" fontId="3" fillId="0" borderId="18" xfId="0" applyFont="1" applyBorder="1" applyAlignment="1">
      <alignment horizontal="justify" vertical="center" wrapText="1"/>
    </xf>
    <xf numFmtId="38" fontId="3" fillId="0" borderId="18" xfId="1" applyFont="1" applyBorder="1" applyAlignment="1">
      <alignment horizontal="right" vertical="center" wrapText="1"/>
    </xf>
    <xf numFmtId="0" fontId="3" fillId="0" borderId="21" xfId="0" applyFont="1" applyBorder="1" applyAlignment="1">
      <alignment horizontal="left" vertical="center" wrapText="1"/>
    </xf>
    <xf numFmtId="38" fontId="0" fillId="0" borderId="0" xfId="1" applyFont="1">
      <alignment vertical="center"/>
    </xf>
    <xf numFmtId="0" fontId="3" fillId="2" borderId="10" xfId="0" applyFont="1" applyFill="1" applyBorder="1" applyAlignment="1">
      <alignment horizontal="justify" vertical="center" wrapText="1"/>
    </xf>
    <xf numFmtId="38" fontId="3" fillId="2" borderId="10" xfId="1" applyFont="1" applyFill="1" applyBorder="1" applyAlignment="1">
      <alignment horizontal="right" vertical="center" wrapText="1"/>
    </xf>
    <xf numFmtId="0" fontId="3" fillId="2" borderId="12" xfId="0" applyFont="1" applyFill="1" applyBorder="1" applyAlignment="1">
      <alignment horizontal="justify" vertical="center" wrapText="1"/>
    </xf>
    <xf numFmtId="38" fontId="3" fillId="2" borderId="12" xfId="1" applyFont="1" applyFill="1" applyBorder="1" applyAlignment="1">
      <alignment horizontal="right" vertical="center" wrapText="1"/>
    </xf>
    <xf numFmtId="38" fontId="3" fillId="2" borderId="15" xfId="1" applyFont="1" applyFill="1" applyBorder="1" applyAlignment="1">
      <alignment horizontal="right" vertical="center" wrapText="1"/>
    </xf>
    <xf numFmtId="0" fontId="3" fillId="2" borderId="15" xfId="0" applyFont="1" applyFill="1" applyBorder="1" applyAlignment="1">
      <alignment horizontal="justify" vertical="center" wrapText="1"/>
    </xf>
    <xf numFmtId="0" fontId="6" fillId="0" borderId="0" xfId="0" applyFont="1" applyAlignment="1">
      <alignment vertical="center" wrapText="1" shrinkToFit="1"/>
    </xf>
    <xf numFmtId="38" fontId="9" fillId="0" borderId="6" xfId="1"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10" fillId="0" borderId="0" xfId="0" applyFont="1" applyAlignment="1">
      <alignment horizontal="center" vertical="center"/>
    </xf>
    <xf numFmtId="0" fontId="2" fillId="0" borderId="9"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2" fillId="2" borderId="9"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7" xfId="0" applyFont="1" applyBorder="1" applyAlignment="1">
      <alignment horizontal="justify"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showGridLines="0" tabSelected="1" topLeftCell="A13" zoomScale="115" zoomScaleNormal="115" workbookViewId="0">
      <selection activeCell="G1" sqref="G1:M1048576"/>
    </sheetView>
  </sheetViews>
  <sheetFormatPr defaultColWidth="9" defaultRowHeight="13" x14ac:dyDescent="0.2"/>
  <cols>
    <col min="1" max="1" width="14.08984375" style="3" customWidth="1"/>
    <col min="2" max="2" width="15.90625" style="3" customWidth="1"/>
    <col min="3" max="3" width="32.08984375" style="3" bestFit="1" customWidth="1"/>
    <col min="4" max="4" width="23.7265625" style="3" bestFit="1" customWidth="1"/>
    <col min="5" max="5" width="21.453125" style="3" bestFit="1" customWidth="1"/>
    <col min="6" max="6" width="35.36328125" style="3" customWidth="1"/>
    <col min="7" max="13" width="0" style="3" hidden="1" customWidth="1"/>
    <col min="14" max="16384" width="9" style="3"/>
  </cols>
  <sheetData>
    <row r="1" spans="1:9" ht="21" customHeight="1" x14ac:dyDescent="0.2">
      <c r="A1" s="34" t="s">
        <v>62</v>
      </c>
      <c r="B1" s="34"/>
      <c r="C1" s="34"/>
      <c r="D1" s="34"/>
      <c r="E1" s="34"/>
      <c r="F1" s="34"/>
    </row>
    <row r="2" spans="1:9" x14ac:dyDescent="0.2">
      <c r="E2" s="6" t="s">
        <v>30</v>
      </c>
      <c r="F2" s="3" t="s">
        <v>33</v>
      </c>
    </row>
    <row r="3" spans="1:9" ht="24" x14ac:dyDescent="0.2">
      <c r="E3" s="4" t="s">
        <v>31</v>
      </c>
      <c r="F3" s="29" t="s">
        <v>69</v>
      </c>
    </row>
    <row r="4" spans="1:9" x14ac:dyDescent="0.2">
      <c r="E4" s="17" t="s">
        <v>32</v>
      </c>
      <c r="F4" s="18" t="s">
        <v>68</v>
      </c>
    </row>
    <row r="5" spans="1:9" ht="13.5" thickBot="1" x14ac:dyDescent="0.25">
      <c r="E5" s="5"/>
    </row>
    <row r="6" spans="1:9" x14ac:dyDescent="0.2">
      <c r="A6" s="45" t="s">
        <v>0</v>
      </c>
      <c r="B6" s="45" t="s">
        <v>1</v>
      </c>
      <c r="C6" s="45" t="s">
        <v>0</v>
      </c>
      <c r="D6" s="1" t="s">
        <v>2</v>
      </c>
      <c r="E6" s="1" t="s">
        <v>2</v>
      </c>
      <c r="F6" s="45" t="s">
        <v>3</v>
      </c>
    </row>
    <row r="7" spans="1:9" ht="22.5" thickBot="1" x14ac:dyDescent="0.25">
      <c r="A7" s="46"/>
      <c r="B7" s="46"/>
      <c r="C7" s="46"/>
      <c r="D7" s="8" t="s">
        <v>48</v>
      </c>
      <c r="E7" s="8" t="s">
        <v>44</v>
      </c>
      <c r="F7" s="46"/>
    </row>
    <row r="8" spans="1:9" x14ac:dyDescent="0.2">
      <c r="A8" s="35" t="s">
        <v>4</v>
      </c>
      <c r="B8" s="9" t="s">
        <v>5</v>
      </c>
      <c r="C8" s="9" t="s">
        <v>6</v>
      </c>
      <c r="D8" s="12">
        <f>E8*I8</f>
        <v>3000000</v>
      </c>
      <c r="E8" s="12">
        <v>30000</v>
      </c>
      <c r="F8" s="9" t="s">
        <v>7</v>
      </c>
      <c r="H8" s="3" t="s">
        <v>37</v>
      </c>
      <c r="I8" s="3">
        <v>100</v>
      </c>
    </row>
    <row r="9" spans="1:9" x14ac:dyDescent="0.2">
      <c r="A9" s="36"/>
      <c r="B9" s="10" t="s">
        <v>8</v>
      </c>
      <c r="C9" s="10" t="s">
        <v>9</v>
      </c>
      <c r="D9" s="13">
        <f>E9*I8</f>
        <v>1500000</v>
      </c>
      <c r="E9" s="13">
        <v>15000</v>
      </c>
      <c r="F9" s="10" t="s">
        <v>10</v>
      </c>
    </row>
    <row r="10" spans="1:9" x14ac:dyDescent="0.2">
      <c r="A10" s="47"/>
      <c r="B10" s="48" t="s">
        <v>51</v>
      </c>
      <c r="C10" s="16" t="s">
        <v>52</v>
      </c>
      <c r="D10" s="20"/>
      <c r="E10" s="20"/>
      <c r="F10" s="19" t="s">
        <v>50</v>
      </c>
    </row>
    <row r="11" spans="1:9" x14ac:dyDescent="0.2">
      <c r="A11" s="47"/>
      <c r="B11" s="49"/>
      <c r="C11" s="16" t="s">
        <v>49</v>
      </c>
      <c r="D11" s="20"/>
      <c r="E11" s="20"/>
      <c r="F11" s="19" t="s">
        <v>50</v>
      </c>
    </row>
    <row r="12" spans="1:9" ht="22" x14ac:dyDescent="0.2">
      <c r="A12" s="47"/>
      <c r="B12" s="21" t="s">
        <v>53</v>
      </c>
      <c r="C12" s="16" t="s">
        <v>54</v>
      </c>
      <c r="D12" s="20">
        <f>E12*I8</f>
        <v>3000000</v>
      </c>
      <c r="E12" s="20">
        <v>30000</v>
      </c>
      <c r="F12" s="19"/>
    </row>
    <row r="13" spans="1:9" ht="13.5" thickBot="1" x14ac:dyDescent="0.25">
      <c r="A13" s="37"/>
      <c r="B13" s="38" t="s">
        <v>12</v>
      </c>
      <c r="C13" s="39"/>
      <c r="D13" s="15">
        <f>SUM(D8:D12)</f>
        <v>7500000</v>
      </c>
      <c r="E13" s="15">
        <f>SUM(E8:E12)</f>
        <v>75000</v>
      </c>
      <c r="F13" s="11"/>
    </row>
    <row r="14" spans="1:9" ht="21.5" customHeight="1" x14ac:dyDescent="0.2">
      <c r="A14" s="35" t="s">
        <v>13</v>
      </c>
      <c r="B14" s="9" t="s">
        <v>14</v>
      </c>
      <c r="C14" s="9" t="s">
        <v>47</v>
      </c>
      <c r="D14" s="12">
        <f>E14*I14</f>
        <v>7000000</v>
      </c>
      <c r="E14" s="12">
        <v>70000</v>
      </c>
      <c r="F14" s="9" t="s">
        <v>15</v>
      </c>
      <c r="H14" s="3" t="s">
        <v>37</v>
      </c>
      <c r="I14" s="3">
        <v>100</v>
      </c>
    </row>
    <row r="15" spans="1:9" x14ac:dyDescent="0.2">
      <c r="A15" s="36"/>
      <c r="B15" s="16" t="s">
        <v>46</v>
      </c>
      <c r="C15" s="10" t="s">
        <v>16</v>
      </c>
      <c r="D15" s="13">
        <f>I14*E15</f>
        <v>2000000</v>
      </c>
      <c r="E15" s="13">
        <v>20000</v>
      </c>
      <c r="F15" s="10" t="s">
        <v>17</v>
      </c>
    </row>
    <row r="16" spans="1:9" x14ac:dyDescent="0.2">
      <c r="A16" s="36"/>
      <c r="B16" s="10" t="s">
        <v>18</v>
      </c>
      <c r="C16" s="10" t="s">
        <v>18</v>
      </c>
      <c r="D16" s="13">
        <f>E16*I14</f>
        <v>500000</v>
      </c>
      <c r="E16" s="13">
        <v>5000</v>
      </c>
      <c r="F16" s="10" t="s">
        <v>19</v>
      </c>
    </row>
    <row r="17" spans="1:12" ht="22" x14ac:dyDescent="0.2">
      <c r="A17" s="36"/>
      <c r="B17" s="10" t="s">
        <v>20</v>
      </c>
      <c r="C17" s="10" t="s">
        <v>21</v>
      </c>
      <c r="D17" s="13">
        <f>E17*I14</f>
        <v>6000000</v>
      </c>
      <c r="E17" s="13">
        <v>60000</v>
      </c>
      <c r="F17" s="10" t="s">
        <v>19</v>
      </c>
    </row>
    <row r="18" spans="1:12" x14ac:dyDescent="0.2">
      <c r="A18" s="36"/>
      <c r="B18" s="10" t="s">
        <v>11</v>
      </c>
      <c r="C18" s="10" t="s">
        <v>45</v>
      </c>
      <c r="D18" s="13">
        <f>E18*I14</f>
        <v>2000000</v>
      </c>
      <c r="E18" s="13">
        <v>20000</v>
      </c>
      <c r="F18" s="10"/>
    </row>
    <row r="19" spans="1:12" ht="13.5" thickBot="1" x14ac:dyDescent="0.25">
      <c r="A19" s="37"/>
      <c r="B19" s="38" t="s">
        <v>12</v>
      </c>
      <c r="C19" s="39"/>
      <c r="D19" s="15">
        <f>SUM(D14:D18)</f>
        <v>17500000</v>
      </c>
      <c r="E19" s="15">
        <f>SUM(E14:E18)</f>
        <v>175000</v>
      </c>
      <c r="F19" s="11"/>
    </row>
    <row r="20" spans="1:12" x14ac:dyDescent="0.2">
      <c r="A20" s="40" t="s">
        <v>22</v>
      </c>
      <c r="B20" s="23" t="s">
        <v>5</v>
      </c>
      <c r="C20" s="23" t="s">
        <v>23</v>
      </c>
      <c r="D20" s="24">
        <f>E20*$I$20</f>
        <v>28800000</v>
      </c>
      <c r="E20" s="24">
        <f>8000*J20</f>
        <v>96000</v>
      </c>
      <c r="F20" s="23" t="s">
        <v>7</v>
      </c>
      <c r="H20" s="3" t="s">
        <v>37</v>
      </c>
      <c r="I20" s="3">
        <v>300</v>
      </c>
      <c r="J20" s="3">
        <v>12</v>
      </c>
    </row>
    <row r="21" spans="1:12" x14ac:dyDescent="0.2">
      <c r="A21" s="41"/>
      <c r="B21" s="25" t="s">
        <v>8</v>
      </c>
      <c r="C21" s="25" t="s">
        <v>29</v>
      </c>
      <c r="D21" s="26">
        <f>E21*$I$20</f>
        <v>43200000</v>
      </c>
      <c r="E21" s="26">
        <f>12000*J20</f>
        <v>144000</v>
      </c>
      <c r="F21" s="25" t="s">
        <v>10</v>
      </c>
    </row>
    <row r="22" spans="1:12" ht="22" x14ac:dyDescent="0.2">
      <c r="A22" s="41"/>
      <c r="B22" s="25" t="s">
        <v>11</v>
      </c>
      <c r="C22" s="25" t="s">
        <v>36</v>
      </c>
      <c r="D22" s="26">
        <f>(J22*10000+L22*5000)*12</f>
        <v>19200000</v>
      </c>
      <c r="E22" s="26">
        <f>D22/12</f>
        <v>1600000</v>
      </c>
      <c r="F22" s="25" t="s">
        <v>67</v>
      </c>
      <c r="I22" s="3" t="s">
        <v>65</v>
      </c>
      <c r="J22" s="3">
        <v>15</v>
      </c>
      <c r="K22" s="3" t="s">
        <v>66</v>
      </c>
      <c r="L22" s="3">
        <v>290</v>
      </c>
    </row>
    <row r="23" spans="1:12" ht="13.5" thickBot="1" x14ac:dyDescent="0.25">
      <c r="A23" s="42"/>
      <c r="B23" s="43" t="s">
        <v>12</v>
      </c>
      <c r="C23" s="44"/>
      <c r="D23" s="27">
        <f>SUM(D20:D22)</f>
        <v>91200000</v>
      </c>
      <c r="E23" s="27">
        <f>SUM(E20:E22)</f>
        <v>1840000</v>
      </c>
      <c r="F23" s="28"/>
    </row>
    <row r="24" spans="1:12" x14ac:dyDescent="0.2">
      <c r="A24" s="35" t="s">
        <v>24</v>
      </c>
      <c r="B24" s="9"/>
      <c r="C24" s="9" t="s">
        <v>38</v>
      </c>
      <c r="D24" s="12">
        <f>E24*I8</f>
        <v>15000000</v>
      </c>
      <c r="E24" s="12">
        <v>150000</v>
      </c>
      <c r="F24" s="9" t="s">
        <v>19</v>
      </c>
      <c r="H24" s="3">
        <v>160000</v>
      </c>
    </row>
    <row r="25" spans="1:12" x14ac:dyDescent="0.2">
      <c r="A25" s="36"/>
      <c r="B25" s="10"/>
      <c r="C25" s="10" t="s">
        <v>25</v>
      </c>
      <c r="D25" s="13">
        <f>E25*I20</f>
        <v>9000000</v>
      </c>
      <c r="E25" s="13">
        <v>30000</v>
      </c>
      <c r="F25" s="10" t="s">
        <v>19</v>
      </c>
    </row>
    <row r="26" spans="1:12" x14ac:dyDescent="0.2">
      <c r="A26" s="36"/>
      <c r="B26" s="10"/>
      <c r="C26" s="10" t="s">
        <v>26</v>
      </c>
      <c r="D26" s="13">
        <f>E26*I20</f>
        <v>7200000</v>
      </c>
      <c r="E26" s="13">
        <f>2000*J20</f>
        <v>24000</v>
      </c>
      <c r="F26" s="10" t="s">
        <v>27</v>
      </c>
    </row>
    <row r="27" spans="1:12" x14ac:dyDescent="0.2">
      <c r="A27" s="36"/>
      <c r="B27" s="10"/>
      <c r="C27" s="10" t="s">
        <v>39</v>
      </c>
      <c r="D27" s="13">
        <f>I20*E27</f>
        <v>2400000</v>
      </c>
      <c r="E27" s="13">
        <v>8000</v>
      </c>
      <c r="F27" s="10" t="s">
        <v>40</v>
      </c>
    </row>
    <row r="28" spans="1:12" x14ac:dyDescent="0.2">
      <c r="A28" s="36"/>
      <c r="B28" s="10"/>
      <c r="C28" s="10" t="s">
        <v>41</v>
      </c>
      <c r="D28" s="13">
        <f>I20*E28</f>
        <v>1170000</v>
      </c>
      <c r="E28" s="13">
        <v>3900</v>
      </c>
      <c r="F28" s="10" t="s">
        <v>40</v>
      </c>
    </row>
    <row r="29" spans="1:12" x14ac:dyDescent="0.2">
      <c r="A29" s="36"/>
      <c r="B29" s="10"/>
      <c r="C29" s="10" t="s">
        <v>42</v>
      </c>
      <c r="D29" s="13">
        <f>I20*E29</f>
        <v>6600000</v>
      </c>
      <c r="E29" s="13">
        <v>22000</v>
      </c>
      <c r="F29" s="10" t="s">
        <v>43</v>
      </c>
    </row>
    <row r="30" spans="1:12" x14ac:dyDescent="0.2">
      <c r="A30" s="36"/>
      <c r="B30" s="10"/>
      <c r="C30" s="10" t="s">
        <v>64</v>
      </c>
      <c r="D30" s="13"/>
      <c r="E30" s="13"/>
      <c r="F30" s="10" t="s">
        <v>63</v>
      </c>
    </row>
    <row r="31" spans="1:12" ht="13.5" thickBot="1" x14ac:dyDescent="0.25">
      <c r="A31" s="37"/>
      <c r="B31" s="38" t="s">
        <v>12</v>
      </c>
      <c r="C31" s="39"/>
      <c r="D31" s="15">
        <f>SUM(D24:D30)</f>
        <v>41370000</v>
      </c>
      <c r="E31" s="15">
        <f>SUM(E24:E30)</f>
        <v>237900</v>
      </c>
      <c r="F31" s="14"/>
    </row>
    <row r="32" spans="1:12" ht="13.5" thickBot="1" x14ac:dyDescent="0.25">
      <c r="A32" s="31" t="s">
        <v>28</v>
      </c>
      <c r="B32" s="32"/>
      <c r="C32" s="33"/>
      <c r="D32" s="30">
        <f>D13+D19+D23+D31</f>
        <v>157570000</v>
      </c>
      <c r="E32" s="30">
        <f>E13+E19+E23+E31</f>
        <v>2327900</v>
      </c>
      <c r="F32" s="2"/>
    </row>
    <row r="34" spans="1:1" x14ac:dyDescent="0.2">
      <c r="A34" s="7" t="s">
        <v>34</v>
      </c>
    </row>
    <row r="35" spans="1:1" x14ac:dyDescent="0.2">
      <c r="A35" s="7" t="s">
        <v>35</v>
      </c>
    </row>
  </sheetData>
  <mergeCells count="15">
    <mergeCell ref="A32:C32"/>
    <mergeCell ref="A1:F1"/>
    <mergeCell ref="A14:A19"/>
    <mergeCell ref="B19:C19"/>
    <mergeCell ref="A20:A23"/>
    <mergeCell ref="B23:C23"/>
    <mergeCell ref="A24:A31"/>
    <mergeCell ref="B31:C31"/>
    <mergeCell ref="A6:A7"/>
    <mergeCell ref="B6:B7"/>
    <mergeCell ref="C6:C7"/>
    <mergeCell ref="F6:F7"/>
    <mergeCell ref="A8:A13"/>
    <mergeCell ref="B13:C13"/>
    <mergeCell ref="B10:B11"/>
  </mergeCells>
  <phoneticPr fontId="4"/>
  <pageMargins left="0.4" right="0.37" top="0.45" bottom="0.34" header="0.3" footer="0.3"/>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
  <sheetViews>
    <sheetView showGridLines="0" workbookViewId="0">
      <selection activeCell="J5" sqref="J5"/>
    </sheetView>
  </sheetViews>
  <sheetFormatPr defaultRowHeight="13" x14ac:dyDescent="0.2"/>
  <sheetData>
    <row r="1" spans="1:10" x14ac:dyDescent="0.2">
      <c r="A1" s="50" t="s">
        <v>55</v>
      </c>
      <c r="B1" s="50"/>
      <c r="C1" s="50"/>
      <c r="D1" s="50"/>
      <c r="E1" s="50"/>
      <c r="F1" s="50"/>
      <c r="G1" s="50"/>
      <c r="H1" s="50"/>
      <c r="I1" s="50"/>
    </row>
    <row r="3" spans="1:10" x14ac:dyDescent="0.2">
      <c r="B3" t="s">
        <v>61</v>
      </c>
    </row>
    <row r="4" spans="1:10" x14ac:dyDescent="0.2">
      <c r="A4" t="s">
        <v>56</v>
      </c>
      <c r="B4" s="22">
        <v>2269</v>
      </c>
      <c r="D4">
        <f>B4*8</f>
        <v>18152</v>
      </c>
      <c r="F4">
        <f>B4*24</f>
        <v>54456</v>
      </c>
      <c r="J4">
        <f>F4/10</f>
        <v>5445.6</v>
      </c>
    </row>
    <row r="5" spans="1:10" x14ac:dyDescent="0.2">
      <c r="A5" t="s">
        <v>57</v>
      </c>
      <c r="B5" s="22">
        <v>2074</v>
      </c>
      <c r="D5">
        <f t="shared" ref="D5:D8" si="0">B5*8</f>
        <v>16592</v>
      </c>
      <c r="F5">
        <f t="shared" ref="F5:F8" si="1">B5*24</f>
        <v>49776</v>
      </c>
    </row>
    <row r="6" spans="1:10" x14ac:dyDescent="0.2">
      <c r="A6" t="s">
        <v>58</v>
      </c>
      <c r="B6" s="22">
        <v>1733</v>
      </c>
      <c r="D6">
        <f t="shared" si="0"/>
        <v>13864</v>
      </c>
      <c r="F6">
        <f t="shared" si="1"/>
        <v>41592</v>
      </c>
    </row>
    <row r="7" spans="1:10" x14ac:dyDescent="0.2">
      <c r="A7" t="s">
        <v>59</v>
      </c>
      <c r="B7" s="22">
        <v>1576</v>
      </c>
      <c r="D7">
        <f t="shared" si="0"/>
        <v>12608</v>
      </c>
      <c r="F7">
        <f t="shared" si="1"/>
        <v>37824</v>
      </c>
    </row>
    <row r="8" spans="1:10" x14ac:dyDescent="0.2">
      <c r="A8" t="s">
        <v>60</v>
      </c>
      <c r="B8" s="22">
        <v>1733</v>
      </c>
      <c r="D8">
        <f t="shared" si="0"/>
        <v>13864</v>
      </c>
      <c r="F8">
        <f t="shared" si="1"/>
        <v>41592</v>
      </c>
    </row>
  </sheetData>
  <mergeCells count="1">
    <mergeCell ref="A1:I1"/>
  </mergeCells>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 志偉</dc:creator>
  <cp:lastModifiedBy>高 志偉</cp:lastModifiedBy>
  <cp:lastPrinted>2024-07-17T02:24:38Z</cp:lastPrinted>
  <dcterms:created xsi:type="dcterms:W3CDTF">2021-10-01T04:53:08Z</dcterms:created>
  <dcterms:modified xsi:type="dcterms:W3CDTF">2025-12-02T08:12:10Z</dcterms:modified>
</cp:coreProperties>
</file>